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a\Desktop\INDIANOPOLIS\RECAPE\FINAL\"/>
    </mc:Choice>
  </mc:AlternateContent>
  <bookViews>
    <workbookView xWindow="0" yWindow="0" windowWidth="24000" windowHeight="9135" tabRatio="599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C14" i="1"/>
  <c r="E14" i="1"/>
  <c r="D14" i="1"/>
  <c r="E12" i="1" l="1"/>
  <c r="L3" i="1" l="1"/>
  <c r="I12" i="1"/>
  <c r="F13" i="1"/>
  <c r="I13" i="1" s="1"/>
  <c r="F11" i="1"/>
  <c r="I11" i="1" s="1"/>
  <c r="L11" i="1"/>
  <c r="F10" i="1"/>
  <c r="I10" i="1" s="1"/>
  <c r="L10" i="1"/>
  <c r="F9" i="1"/>
  <c r="I9" i="1" s="1"/>
  <c r="L9" i="1"/>
  <c r="F8" i="1"/>
  <c r="I8" i="1" s="1"/>
  <c r="L8" i="1"/>
  <c r="F7" i="1"/>
  <c r="I7" i="1" s="1"/>
  <c r="L7" i="1"/>
  <c r="F6" i="1"/>
  <c r="I6" i="1" s="1"/>
  <c r="F5" i="1"/>
  <c r="I5" i="1" s="1"/>
  <c r="L5" i="1"/>
  <c r="F4" i="1"/>
  <c r="I4" i="1" s="1"/>
  <c r="L4" i="1"/>
  <c r="F3" i="1"/>
  <c r="I3" i="1" s="1"/>
  <c r="F2" i="1"/>
  <c r="I2" i="1" s="1"/>
  <c r="E6" i="1" l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P4" i="1"/>
  <c r="Q4" i="1" s="1"/>
  <c r="K14" i="1"/>
  <c r="E13" i="1"/>
  <c r="E11" i="1"/>
  <c r="E4" i="1"/>
  <c r="E2" i="1"/>
  <c r="E9" i="1"/>
  <c r="E10" i="1"/>
  <c r="E8" i="1"/>
  <c r="E7" i="1"/>
  <c r="E3" i="1"/>
  <c r="E5" i="1" l="1"/>
</calcChain>
</file>

<file path=xl/sharedStrings.xml><?xml version="1.0" encoding="utf-8"?>
<sst xmlns="http://schemas.openxmlformats.org/spreadsheetml/2006/main" count="35" uniqueCount="35">
  <si>
    <t>RUA</t>
  </si>
  <si>
    <t>TOTAL</t>
  </si>
  <si>
    <t>Total</t>
  </si>
  <si>
    <t>CRUZOS (m²)</t>
  </si>
  <si>
    <t>PREDIAL (m²)</t>
  </si>
  <si>
    <t>Trecho 01</t>
  </si>
  <si>
    <t>Trecho 02</t>
  </si>
  <si>
    <t>Trecho 03</t>
  </si>
  <si>
    <t>Trecho 04</t>
  </si>
  <si>
    <t>Trecho 06</t>
  </si>
  <si>
    <t>Trecho 07</t>
  </si>
  <si>
    <t>Trecho 08</t>
  </si>
  <si>
    <t>Trecho 09</t>
  </si>
  <si>
    <t>Trecho 10</t>
  </si>
  <si>
    <t>Trecho 11</t>
  </si>
  <si>
    <t>Trecho 12</t>
  </si>
  <si>
    <t>Trecho 13</t>
  </si>
  <si>
    <t>Salvador Biaggi (Entre R. José Antônio Lopes Fernandes e R.Oiapoc)</t>
  </si>
  <si>
    <t>Oiapoc (Entre Av.Xavantes e R. Guaranis)</t>
  </si>
  <si>
    <t>Guaicurus (Entre Av.Felisberto N. Gonçalves e R.Caraibas)</t>
  </si>
  <si>
    <t>Tamoios (Entre R.Caetés e R.Caraíbas)</t>
  </si>
  <si>
    <t>Caetes (Entre R.Tamoios e R.Guaicurus)</t>
  </si>
  <si>
    <t>Av. Xavantes (Entre Av.Carijós e R.Caraíbas)</t>
  </si>
  <si>
    <t>R.Majari (Entre R. Trombetas e R. Oiapoc)</t>
  </si>
  <si>
    <t>José Aguilera (Entre R.Guaranis e R.Amadeu Bernadelli)</t>
  </si>
  <si>
    <t>Calçadas à restaurar (m²)</t>
  </si>
  <si>
    <t>Xingu (Entre R. Oiapoc e R.Trombetas)</t>
  </si>
  <si>
    <t>Av. Carijós (Entre Av.Xavantes e R.Tamoios)</t>
  </si>
  <si>
    <t>Rampas</t>
  </si>
  <si>
    <t>R. Amadeu Bernadeli (Esquina com R.Antonio Garcia Neto)</t>
  </si>
  <si>
    <t>Sinalização (m²)</t>
  </si>
  <si>
    <t>Calçadas à construir (m²)</t>
  </si>
  <si>
    <t>Calçadas a demolir (m²)</t>
  </si>
  <si>
    <t>Total de Calçadas (m²)</t>
  </si>
  <si>
    <t>Av. Felisberto Nunes  Gonçalves (Entre a Rua guaicurus e R.Maipures)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</si>
</sst>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5" borderId="1" xfId="0" applyFill="1" applyBorder="1"/>
    <xf numFmtId="0" fontId="2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6" borderId="1" xfId="0" applyNumberFormat="1" applyFill="1" applyBorder="1" applyAlignment="1">
      <alignment horizontal="center"/>
    </xf>
    <xf numFmtId="0" fontId="0" fillId="6" borderId="2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zoomScaleNormal="100" workbookViewId="0">
      <selection activeCell="C14" sqref="C14"/>
    </sheetView>
  </sheetViews>
  <sheetFormatPr defaultRowHeight="15" x14ac:dyDescent="0.25"/>
  <cols>
    <col min="1" max="1" width="9.5703125" customWidth="1"/>
    <col min="2" max="2" width="58.7109375" customWidth="1"/>
    <col min="3" max="3" width="14.42578125" customWidth="1"/>
    <col min="4" max="4" width="14.7109375" customWidth="1"/>
    <col min="5" max="5" width="12.5703125" customWidth="1"/>
    <col min="6" max="6" width="14.7109375" customWidth="1"/>
    <col min="7" max="7" width="17.42578125" customWidth="1"/>
    <col min="8" max="8" width="16" customWidth="1"/>
    <col min="9" max="9" width="15.7109375" customWidth="1"/>
    <col min="10" max="10" width="12.28515625" customWidth="1"/>
    <col min="11" max="11" width="12.5703125" customWidth="1"/>
    <col min="12" max="12" width="0" hidden="1" customWidth="1"/>
    <col min="16" max="17" width="0" hidden="1" customWidth="1"/>
  </cols>
  <sheetData>
    <row r="1" spans="1:19" ht="53.25" customHeight="1" x14ac:dyDescent="0.25">
      <c r="A1" s="15" t="s">
        <v>0</v>
      </c>
      <c r="B1" s="15"/>
      <c r="C1" s="6" t="s">
        <v>3</v>
      </c>
      <c r="D1" s="6" t="s">
        <v>4</v>
      </c>
      <c r="E1" s="6" t="s">
        <v>1</v>
      </c>
      <c r="F1" s="14" t="s">
        <v>31</v>
      </c>
      <c r="G1" s="14" t="s">
        <v>32</v>
      </c>
      <c r="H1" s="14" t="s">
        <v>25</v>
      </c>
      <c r="I1" s="14" t="s">
        <v>33</v>
      </c>
      <c r="J1" s="14" t="s">
        <v>30</v>
      </c>
      <c r="K1" s="6" t="s">
        <v>28</v>
      </c>
      <c r="S1" s="1"/>
    </row>
    <row r="2" spans="1:19" x14ac:dyDescent="0.25">
      <c r="A2" s="5" t="s">
        <v>5</v>
      </c>
      <c r="B2" s="4" t="s">
        <v>17</v>
      </c>
      <c r="C2" s="10">
        <v>942.72</v>
      </c>
      <c r="D2" s="10">
        <v>1263.28</v>
      </c>
      <c r="E2" s="8">
        <f>D2+C2</f>
        <v>2206</v>
      </c>
      <c r="F2" s="12">
        <f>180.28*1.5</f>
        <v>270.42</v>
      </c>
      <c r="G2" s="9">
        <v>9.58</v>
      </c>
      <c r="H2" s="9">
        <v>9.58</v>
      </c>
      <c r="I2" s="9">
        <f t="shared" ref="I2:I14" si="0">F2+H2</f>
        <v>280</v>
      </c>
      <c r="J2" s="9">
        <v>86.36</v>
      </c>
      <c r="K2" s="9">
        <v>16</v>
      </c>
      <c r="L2" s="11">
        <v>180.28</v>
      </c>
      <c r="S2" s="1"/>
    </row>
    <row r="3" spans="1:19" x14ac:dyDescent="0.25">
      <c r="A3" s="5" t="s">
        <v>6</v>
      </c>
      <c r="B3" s="4" t="s">
        <v>18</v>
      </c>
      <c r="C3" s="9">
        <v>204.57</v>
      </c>
      <c r="D3" s="10">
        <v>1161.74</v>
      </c>
      <c r="E3" s="7">
        <f t="shared" ref="E3:E10" si="1">D3+C3</f>
        <v>1366.31</v>
      </c>
      <c r="F3" s="12">
        <f>77.26*1.5</f>
        <v>115.89000000000001</v>
      </c>
      <c r="G3" s="12">
        <v>0</v>
      </c>
      <c r="H3" s="9">
        <v>0</v>
      </c>
      <c r="I3" s="9">
        <f t="shared" si="0"/>
        <v>115.89000000000001</v>
      </c>
      <c r="J3" s="9">
        <v>50.32</v>
      </c>
      <c r="K3" s="9">
        <v>8</v>
      </c>
      <c r="L3">
        <f>8.46+20.98+31.9+15.92</f>
        <v>77.260000000000005</v>
      </c>
      <c r="S3" s="1"/>
    </row>
    <row r="4" spans="1:19" x14ac:dyDescent="0.25">
      <c r="A4" s="5" t="s">
        <v>7</v>
      </c>
      <c r="B4" s="4" t="s">
        <v>26</v>
      </c>
      <c r="C4" s="9">
        <v>0</v>
      </c>
      <c r="D4" s="10">
        <v>1087.3399999999999</v>
      </c>
      <c r="E4" s="8">
        <f>D4+C4</f>
        <v>1087.3399999999999</v>
      </c>
      <c r="F4" s="12">
        <f>32.4*1.5</f>
        <v>48.599999999999994</v>
      </c>
      <c r="G4" s="9">
        <v>220.87</v>
      </c>
      <c r="H4" s="9">
        <v>220.87</v>
      </c>
      <c r="I4" s="9">
        <f t="shared" si="0"/>
        <v>269.47000000000003</v>
      </c>
      <c r="J4" s="9">
        <v>28.59</v>
      </c>
      <c r="K4" s="9">
        <v>4</v>
      </c>
      <c r="L4">
        <f>17.18+15.22</f>
        <v>32.4</v>
      </c>
      <c r="P4">
        <f>42.7+45.51+30.08+14.64+15.22+17.18+14.32</f>
        <v>179.65</v>
      </c>
      <c r="Q4">
        <f t="shared" ref="Q4:Q12" si="2">P4*1.5</f>
        <v>269.47500000000002</v>
      </c>
      <c r="S4" s="1"/>
    </row>
    <row r="5" spans="1:19" x14ac:dyDescent="0.25">
      <c r="A5" s="5" t="s">
        <v>8</v>
      </c>
      <c r="B5" s="4" t="s">
        <v>23</v>
      </c>
      <c r="C5" s="9">
        <v>0</v>
      </c>
      <c r="D5" s="10">
        <v>1125.58</v>
      </c>
      <c r="E5" s="7">
        <f t="shared" si="1"/>
        <v>1125.58</v>
      </c>
      <c r="F5" s="12">
        <f>60.58*1.5</f>
        <v>90.87</v>
      </c>
      <c r="G5" s="9">
        <v>134.1</v>
      </c>
      <c r="H5" s="9">
        <v>134.1</v>
      </c>
      <c r="I5" s="9">
        <f t="shared" si="0"/>
        <v>224.97</v>
      </c>
      <c r="J5" s="9">
        <v>28.59</v>
      </c>
      <c r="K5" s="9">
        <v>4</v>
      </c>
      <c r="L5">
        <f>30.51+14.69+15.38</f>
        <v>60.580000000000005</v>
      </c>
      <c r="P5">
        <f>36.05+19.96+75.33+18.64</f>
        <v>149.98000000000002</v>
      </c>
      <c r="Q5">
        <f t="shared" si="2"/>
        <v>224.97000000000003</v>
      </c>
      <c r="S5" s="1"/>
    </row>
    <row r="6" spans="1:19" x14ac:dyDescent="0.25">
      <c r="A6" s="5" t="s">
        <v>9</v>
      </c>
      <c r="B6" s="4" t="s">
        <v>34</v>
      </c>
      <c r="C6" s="9">
        <v>541.41</v>
      </c>
      <c r="D6" s="10">
        <v>1283.03</v>
      </c>
      <c r="E6" s="8">
        <f>D6+C6</f>
        <v>1824.44</v>
      </c>
      <c r="F6" s="12">
        <f>15.54*1.5</f>
        <v>23.31</v>
      </c>
      <c r="G6" s="9">
        <v>94.87</v>
      </c>
      <c r="H6" s="9">
        <v>94.87</v>
      </c>
      <c r="I6" s="9">
        <f t="shared" si="0"/>
        <v>118.18</v>
      </c>
      <c r="J6" s="9">
        <v>55.56</v>
      </c>
      <c r="K6" s="9">
        <v>4</v>
      </c>
      <c r="L6" s="11">
        <v>15.54</v>
      </c>
      <c r="P6">
        <f>22.45+15.54+40.8</f>
        <v>78.789999999999992</v>
      </c>
      <c r="Q6">
        <f t="shared" si="2"/>
        <v>118.18499999999999</v>
      </c>
      <c r="S6" s="1"/>
    </row>
    <row r="7" spans="1:19" x14ac:dyDescent="0.25">
      <c r="A7" s="5" t="s">
        <v>10</v>
      </c>
      <c r="B7" s="4" t="s">
        <v>24</v>
      </c>
      <c r="C7" s="9">
        <v>0</v>
      </c>
      <c r="D7" s="10">
        <v>1116.31</v>
      </c>
      <c r="E7" s="7">
        <f t="shared" si="1"/>
        <v>1116.31</v>
      </c>
      <c r="F7" s="12">
        <f>83.7*1.5</f>
        <v>125.55000000000001</v>
      </c>
      <c r="G7" s="9">
        <v>146.38</v>
      </c>
      <c r="H7" s="9">
        <v>146.38</v>
      </c>
      <c r="I7" s="9">
        <f t="shared" si="0"/>
        <v>271.93</v>
      </c>
      <c r="J7" s="9">
        <v>24.98</v>
      </c>
      <c r="K7" s="9">
        <v>4</v>
      </c>
      <c r="L7">
        <f>13.73+11+11+11+11+14.97+11</f>
        <v>83.7</v>
      </c>
      <c r="P7">
        <f>13.73+55+22+22+37.06+16.53+14.97</f>
        <v>181.29000000000002</v>
      </c>
      <c r="Q7">
        <f t="shared" si="2"/>
        <v>271.93500000000006</v>
      </c>
      <c r="S7" s="1"/>
    </row>
    <row r="8" spans="1:19" x14ac:dyDescent="0.25">
      <c r="A8" s="5" t="s">
        <v>11</v>
      </c>
      <c r="B8" s="4" t="s">
        <v>19</v>
      </c>
      <c r="C8" s="10">
        <v>1350.04</v>
      </c>
      <c r="D8" s="10">
        <v>3974.74</v>
      </c>
      <c r="E8" s="7">
        <f t="shared" si="1"/>
        <v>5324.78</v>
      </c>
      <c r="F8" s="12">
        <f>78.83*1.5</f>
        <v>118.245</v>
      </c>
      <c r="G8" s="9">
        <v>489.01</v>
      </c>
      <c r="H8" s="9">
        <v>489.01</v>
      </c>
      <c r="I8" s="9">
        <f t="shared" si="0"/>
        <v>607.255</v>
      </c>
      <c r="J8" s="9">
        <v>52.67</v>
      </c>
      <c r="K8" s="9">
        <v>24</v>
      </c>
      <c r="L8">
        <f>19.67+29.9+14.26+15</f>
        <v>78.83</v>
      </c>
      <c r="P8">
        <f>15.67+15+14.9+14.75+14.85+19.67+14.25+29.9+15.19+18.38+15+14.98+30.5+20.39+22.42+27.89+35.62+17.81+14.3+13.4+19.97</f>
        <v>404.84000000000003</v>
      </c>
      <c r="Q8">
        <f t="shared" si="2"/>
        <v>607.26</v>
      </c>
      <c r="S8" s="1"/>
    </row>
    <row r="9" spans="1:19" x14ac:dyDescent="0.25">
      <c r="A9" s="5" t="s">
        <v>12</v>
      </c>
      <c r="B9" s="4" t="s">
        <v>20</v>
      </c>
      <c r="C9" s="9">
        <v>973.4</v>
      </c>
      <c r="D9" s="10">
        <v>2112.3200000000002</v>
      </c>
      <c r="E9" s="8">
        <f t="shared" si="1"/>
        <v>3085.7200000000003</v>
      </c>
      <c r="F9" s="12">
        <f>57.22*1.5</f>
        <v>85.83</v>
      </c>
      <c r="G9" s="9">
        <v>378.97</v>
      </c>
      <c r="H9" s="9">
        <v>378.97</v>
      </c>
      <c r="I9" s="9">
        <f t="shared" si="0"/>
        <v>464.8</v>
      </c>
      <c r="J9" s="9">
        <v>100</v>
      </c>
      <c r="K9" s="9">
        <v>12</v>
      </c>
      <c r="L9">
        <f>29.22+28</f>
        <v>57.22</v>
      </c>
      <c r="P9">
        <f>30+58.5+15+10+45+19.51+28+15.01+28.97+19.96+39.92</f>
        <v>309.87</v>
      </c>
      <c r="Q9">
        <f t="shared" si="2"/>
        <v>464.80500000000001</v>
      </c>
      <c r="S9" s="1"/>
    </row>
    <row r="10" spans="1:19" x14ac:dyDescent="0.25">
      <c r="A10" s="5" t="s">
        <v>13</v>
      </c>
      <c r="B10" s="4" t="s">
        <v>21</v>
      </c>
      <c r="C10" s="9">
        <v>0</v>
      </c>
      <c r="D10" s="9">
        <v>577.12</v>
      </c>
      <c r="E10" s="7">
        <f t="shared" si="1"/>
        <v>577.12</v>
      </c>
      <c r="F10" s="12">
        <f>63.73*1.5</f>
        <v>95.594999999999999</v>
      </c>
      <c r="G10" s="9">
        <v>47.5</v>
      </c>
      <c r="H10" s="9">
        <v>47.5</v>
      </c>
      <c r="I10" s="9">
        <f t="shared" si="0"/>
        <v>143.095</v>
      </c>
      <c r="J10" s="9">
        <v>25.74</v>
      </c>
      <c r="K10" s="9">
        <v>4</v>
      </c>
      <c r="L10">
        <f>31.4+16.4+15.93</f>
        <v>63.73</v>
      </c>
      <c r="P10">
        <f>15.92+31.4+31.67+16.41</f>
        <v>95.4</v>
      </c>
      <c r="Q10">
        <f t="shared" si="2"/>
        <v>143.10000000000002</v>
      </c>
      <c r="S10" s="1"/>
    </row>
    <row r="11" spans="1:19" x14ac:dyDescent="0.25">
      <c r="A11" s="5" t="s">
        <v>14</v>
      </c>
      <c r="B11" s="4" t="s">
        <v>27</v>
      </c>
      <c r="C11" s="9">
        <v>0</v>
      </c>
      <c r="D11" s="10">
        <v>1712.91</v>
      </c>
      <c r="E11" s="8">
        <f>D11+C11</f>
        <v>1712.91</v>
      </c>
      <c r="F11" s="12">
        <f>35.24*1.5</f>
        <v>52.86</v>
      </c>
      <c r="G11" s="9">
        <v>122.65</v>
      </c>
      <c r="H11" s="9">
        <v>122.65</v>
      </c>
      <c r="I11" s="9">
        <f t="shared" si="0"/>
        <v>175.51</v>
      </c>
      <c r="J11" s="9">
        <v>112.9</v>
      </c>
      <c r="K11" s="9">
        <v>8</v>
      </c>
      <c r="L11">
        <f>8.25+26.99</f>
        <v>35.239999999999995</v>
      </c>
      <c r="P11">
        <f>8.25+26.79+16.81+12.28+10.89+26.99+15</f>
        <v>117.00999999999999</v>
      </c>
      <c r="Q11">
        <f t="shared" si="2"/>
        <v>175.51499999999999</v>
      </c>
      <c r="S11" s="1"/>
    </row>
    <row r="12" spans="1:19" x14ac:dyDescent="0.25">
      <c r="A12" s="5" t="s">
        <v>15</v>
      </c>
      <c r="B12" s="4" t="s">
        <v>22</v>
      </c>
      <c r="C12" s="9">
        <v>780.49</v>
      </c>
      <c r="D12" s="10">
        <v>1432.63</v>
      </c>
      <c r="E12" s="8">
        <f>D12+C12</f>
        <v>2213.12</v>
      </c>
      <c r="F12" s="13">
        <v>0</v>
      </c>
      <c r="G12" s="9">
        <v>111.9</v>
      </c>
      <c r="H12" s="9">
        <v>111.9</v>
      </c>
      <c r="I12" s="9">
        <f t="shared" si="0"/>
        <v>111.9</v>
      </c>
      <c r="J12" s="9">
        <v>109.92</v>
      </c>
      <c r="K12" s="9">
        <v>0</v>
      </c>
      <c r="P12">
        <f>14.6+60</f>
        <v>74.599999999999994</v>
      </c>
      <c r="Q12">
        <f t="shared" si="2"/>
        <v>111.89999999999999</v>
      </c>
      <c r="S12" s="1"/>
    </row>
    <row r="13" spans="1:19" x14ac:dyDescent="0.25">
      <c r="A13" s="5" t="s">
        <v>16</v>
      </c>
      <c r="B13" s="4" t="s">
        <v>29</v>
      </c>
      <c r="C13" s="9">
        <v>137.02000000000001</v>
      </c>
      <c r="D13" s="9">
        <v>205.73</v>
      </c>
      <c r="E13" s="7">
        <f>C13+D13</f>
        <v>342.75</v>
      </c>
      <c r="F13" s="12">
        <f>16*1.5</f>
        <v>24</v>
      </c>
      <c r="G13" s="12">
        <v>0</v>
      </c>
      <c r="H13" s="9">
        <v>0</v>
      </c>
      <c r="I13" s="9">
        <f t="shared" si="0"/>
        <v>24</v>
      </c>
      <c r="J13" s="9">
        <v>24.92</v>
      </c>
      <c r="K13" s="9">
        <v>0</v>
      </c>
      <c r="L13" s="11">
        <v>16</v>
      </c>
      <c r="S13" s="1"/>
    </row>
    <row r="14" spans="1:19" x14ac:dyDescent="0.25">
      <c r="A14" s="16" t="s">
        <v>2</v>
      </c>
      <c r="B14" s="16"/>
      <c r="C14" s="2">
        <f>SUM(C2:C13)</f>
        <v>4929.6500000000005</v>
      </c>
      <c r="D14" s="2">
        <f>SUM(D2:D13)</f>
        <v>17052.73</v>
      </c>
      <c r="E14" s="2">
        <f>SUM(E2:E13)</f>
        <v>21982.379999999997</v>
      </c>
      <c r="F14" s="2">
        <f>SUM(F2:F13)</f>
        <v>1051.17</v>
      </c>
      <c r="G14" s="2">
        <f>SUM(G2:G13)</f>
        <v>1755.8300000000002</v>
      </c>
      <c r="H14" s="2">
        <f>SUM(H2:H13)</f>
        <v>1755.8300000000002</v>
      </c>
      <c r="I14" s="2">
        <f>SUM(I2:I13)</f>
        <v>2807.0000000000005</v>
      </c>
      <c r="J14" s="2">
        <f>SUM(J2:J13)</f>
        <v>700.55</v>
      </c>
      <c r="K14" s="3">
        <f>SUM(K2:K13)</f>
        <v>88</v>
      </c>
      <c r="S14" s="1"/>
    </row>
    <row r="16" spans="1:19" x14ac:dyDescent="0.25">
      <c r="H16" s="1"/>
    </row>
    <row r="17" spans="2:21" x14ac:dyDescent="0.25">
      <c r="H17" s="1"/>
      <c r="R17" s="1"/>
      <c r="U17" s="1"/>
    </row>
    <row r="18" spans="2:21" x14ac:dyDescent="0.25">
      <c r="B18" s="1"/>
    </row>
    <row r="20" spans="2:21" x14ac:dyDescent="0.25">
      <c r="L20" s="1"/>
    </row>
  </sheetData>
  <mergeCells count="2">
    <mergeCell ref="A1:B1"/>
    <mergeCell ref="A14:B1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 02</dc:creator>
  <cp:lastModifiedBy>Marcia</cp:lastModifiedBy>
  <cp:lastPrinted>2023-11-08T14:27:37Z</cp:lastPrinted>
  <dcterms:created xsi:type="dcterms:W3CDTF">2015-06-05T18:19:34Z</dcterms:created>
  <dcterms:modified xsi:type="dcterms:W3CDTF">2023-11-08T15:48:28Z</dcterms:modified>
</cp:coreProperties>
</file>